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600" windowHeight="1474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  <c r="C20" i="1"/>
  <c r="C24" i="1"/>
  <c r="C25" i="1"/>
  <c r="C26" i="1"/>
  <c r="D10" i="1"/>
  <c r="D20" i="1"/>
  <c r="D24" i="1"/>
  <c r="D25" i="1"/>
  <c r="D26" i="1"/>
  <c r="E10" i="1"/>
  <c r="E20" i="1"/>
  <c r="E24" i="1"/>
  <c r="E25" i="1"/>
  <c r="D27" i="1"/>
  <c r="E26" i="1"/>
  <c r="F10" i="1"/>
  <c r="F20" i="1"/>
  <c r="F24" i="1"/>
  <c r="F25" i="1"/>
  <c r="E27" i="1"/>
  <c r="F26" i="1"/>
  <c r="G20" i="1"/>
  <c r="G24" i="1"/>
  <c r="G25" i="1"/>
  <c r="F27" i="1"/>
  <c r="G26" i="1"/>
  <c r="G27" i="1"/>
  <c r="H26" i="1"/>
  <c r="H27" i="1"/>
  <c r="I26" i="1"/>
  <c r="I27" i="1"/>
  <c r="J26" i="1"/>
  <c r="J27" i="1"/>
  <c r="K26" i="1"/>
  <c r="K27" i="1"/>
  <c r="L26" i="1"/>
  <c r="L27" i="1"/>
  <c r="C27" i="1"/>
  <c r="G10" i="1"/>
  <c r="H20" i="1"/>
  <c r="H10" i="1"/>
  <c r="H24" i="1"/>
  <c r="H25" i="1"/>
  <c r="I20" i="1"/>
  <c r="I10" i="1"/>
  <c r="I24" i="1"/>
  <c r="I25" i="1"/>
  <c r="J20" i="1"/>
  <c r="J10" i="1"/>
  <c r="J24" i="1"/>
  <c r="J25" i="1"/>
  <c r="K20" i="1"/>
  <c r="K10" i="1"/>
  <c r="K24" i="1"/>
  <c r="K25" i="1"/>
  <c r="L20" i="1"/>
  <c r="L10" i="1"/>
  <c r="L24" i="1"/>
  <c r="L25" i="1"/>
  <c r="O5" i="1"/>
  <c r="O7" i="1"/>
  <c r="O6" i="1"/>
  <c r="L21" i="1"/>
  <c r="L11" i="1"/>
  <c r="O15" i="1"/>
</calcChain>
</file>

<file path=xl/sharedStrings.xml><?xml version="1.0" encoding="utf-8"?>
<sst xmlns="http://schemas.openxmlformats.org/spreadsheetml/2006/main" count="67" uniqueCount="41">
  <si>
    <t>INVESTISSEMENTS</t>
  </si>
  <si>
    <t>BÉNÉFICES</t>
  </si>
  <si>
    <t>CASH FLOW</t>
  </si>
  <si>
    <t>NET</t>
  </si>
  <si>
    <t>C A L C U L   D E   R E T O U R   S U R   I N V E S T I S S E M E N T</t>
  </si>
  <si>
    <t>COST OF CAPITAL</t>
  </si>
  <si>
    <t>RESULTATS</t>
  </si>
  <si>
    <t>VAN</t>
  </si>
  <si>
    <t>ROI</t>
  </si>
  <si>
    <t>BREAK EVEN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</si>
  <si>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</si>
  <si>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</si>
  <si>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</si>
  <si>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</si>
  <si>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</si>
  <si>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>TOTAL &gt;&gt;</t>
  </si>
  <si>
    <t>ANNÉE 0</t>
  </si>
  <si>
    <t>ANNÉE 1</t>
  </si>
  <si>
    <t>ANNÉE 2</t>
  </si>
  <si>
    <t>ANNÉE 3</t>
  </si>
  <si>
    <t>ANNÉE 4</t>
  </si>
  <si>
    <t>ANNÉE 5</t>
  </si>
  <si>
    <t>ANNÉE 6</t>
  </si>
  <si>
    <t>ANNÉE 7</t>
  </si>
  <si>
    <t>ANNÉE 8</t>
  </si>
  <si>
    <t>ANNÉE 9</t>
  </si>
  <si>
    <t>MOIS DE DÉBUT</t>
  </si>
  <si>
    <t>ANNÉE(S)</t>
  </si>
  <si>
    <t>VALEUR ACTUELLE NETTE</t>
  </si>
  <si>
    <t>VALEUR ACTUELLE</t>
  </si>
  <si>
    <t>VALEUR ACTUELLE NETTE (VAN)</t>
  </si>
  <si>
    <t>BEAGLE CONSULTING ©</t>
  </si>
  <si>
    <t>Votre Prestation</t>
  </si>
  <si>
    <t>Autres frais (Dep. &amp; Acc.)</t>
  </si>
  <si>
    <t>Emploi Temp. Assistants</t>
  </si>
  <si>
    <t>AugmentationTaux de Conv. Cdes</t>
  </si>
  <si>
    <t>Fidélisation des Clients</t>
  </si>
  <si>
    <t>Dim. Du Temps de Paiement Moy</t>
  </si>
  <si>
    <t>Dim. Des Stocks</t>
  </si>
  <si>
    <t>http://Blog-du-consultant.fr</t>
  </si>
  <si>
    <t>http://beagle-net.com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</si>
</sst>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)\ [$€-1]_ ;_ * \(#,##0\)\ [$€-1]_ ;_ * &quot;-&quot;??_)\ [$€-1]_ ;_ @_ "/>
    <numFmt numFmtId="172" formatCode="0.0"/>
    <numFmt numFmtId="176" formatCode="0.000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Avenir Book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Avenir Book"/>
    </font>
    <font>
      <sz val="12"/>
      <color theme="0"/>
      <name val="Avenir Book"/>
    </font>
    <font>
      <b/>
      <sz val="14"/>
      <color theme="0"/>
      <name val="Avenir Book"/>
    </font>
    <font>
      <sz val="14"/>
      <color theme="0"/>
      <name val="Avenir Book"/>
    </font>
    <font>
      <b/>
      <sz val="12"/>
      <color theme="2" tint="-0.749992370372631"/>
      <name val="Avenir Book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Border="1"/>
    <xf numFmtId="0" fontId="1" fillId="2" borderId="0" xfId="0" applyFont="1" applyFill="1" applyBorder="1"/>
    <xf numFmtId="164" fontId="1" fillId="0" borderId="0" xfId="0" applyNumberFormat="1" applyFont="1" applyBorder="1"/>
    <xf numFmtId="164" fontId="1" fillId="2" borderId="0" xfId="0" applyNumberFormat="1" applyFont="1" applyFill="1" applyBorder="1"/>
    <xf numFmtId="0" fontId="5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6" fillId="0" borderId="0" xfId="0" applyFont="1" applyFill="1" applyBorder="1"/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9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Fill="1" applyBorder="1"/>
    <xf numFmtId="164" fontId="6" fillId="3" borderId="0" xfId="0" applyNumberFormat="1" applyFont="1" applyFill="1" applyBorder="1"/>
    <xf numFmtId="0" fontId="7" fillId="4" borderId="0" xfId="0" applyFont="1" applyFill="1" applyBorder="1" applyAlignment="1">
      <alignment horizontal="center" vertical="center"/>
    </xf>
    <xf numFmtId="172" fontId="1" fillId="2" borderId="0" xfId="0" applyNumberFormat="1" applyFont="1" applyFill="1" applyBorder="1"/>
    <xf numFmtId="0" fontId="6" fillId="0" borderId="0" xfId="0" applyFont="1" applyBorder="1"/>
    <xf numFmtId="0" fontId="9" fillId="0" borderId="0" xfId="0" applyFont="1" applyBorder="1"/>
    <xf numFmtId="164" fontId="6" fillId="3" borderId="0" xfId="0" applyNumberFormat="1" applyFont="1" applyFill="1" applyBorder="1" applyAlignment="1">
      <alignment horizontal="center"/>
    </xf>
    <xf numFmtId="176" fontId="1" fillId="2" borderId="0" xfId="0" applyNumberFormat="1" applyFont="1" applyFill="1" applyBorder="1"/>
    <xf numFmtId="0" fontId="1" fillId="6" borderId="0" xfId="0" applyFont="1" applyFill="1" applyBorder="1"/>
    <xf numFmtId="164" fontId="1" fillId="6" borderId="0" xfId="0" applyNumberFormat="1" applyFont="1" applyFill="1" applyBorder="1"/>
    <xf numFmtId="0" fontId="2" fillId="0" borderId="0" xfId="19" applyFill="1" applyBorder="1"/>
  </cellXfs>
  <cellStyles count="20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882190298732"/>
          <c:y val="0.0277777777777778"/>
          <c:w val="0.779850634128749"/>
          <c:h val="0.87962962962963"/>
        </c:manualLayout>
      </c:layout>
      <c:lineChart>
        <c:grouping val="standard"/>
        <c:varyColors val="0"/>
        <c:ser>
          <c:idx val="2"/>
          <c:order val="2"/>
          <c:marker>
            <c:symbol val="none"/>
          </c:marker>
          <c:cat>
            <c:numRef>
              <c:f>Feuil1!$C$22:$L$22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cat>
          <c:val>
            <c:numRef>
              <c:f>Feuil1!$C$26:$E$26</c:f>
              <c:numCache>
                <c:formatCode>_ * #\ ##0_)\ [$€-1]_ ;_ * \(#\ ##0\)\ [$€-1]_ ;_ * "-"??_)\ [$€-1]_ ;_ @_ </c:formatCode>
                <c:ptCount val="3"/>
                <c:pt idx="0">
                  <c:v>-172727.2727272727</c:v>
                </c:pt>
                <c:pt idx="1">
                  <c:v>-185123.9669421487</c:v>
                </c:pt>
                <c:pt idx="2">
                  <c:v>-57400.45078888057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numRef>
              <c:f>Feuil1!$C$22:$L$22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cat>
          <c:val>
            <c:numRef>
              <c:f>Feuil1!$C$26:$E$26</c:f>
              <c:numCache>
                <c:formatCode>_ * #\ ##0_)\ [$€-1]_ ;_ * \(#\ ##0\)\ [$€-1]_ ;_ * "-"??_)\ [$€-1]_ ;_ @_ </c:formatCode>
                <c:ptCount val="3"/>
                <c:pt idx="0">
                  <c:v>-172727.2727272727</c:v>
                </c:pt>
                <c:pt idx="1">
                  <c:v>-185123.9669421487</c:v>
                </c:pt>
                <c:pt idx="2">
                  <c:v>-57400.45078888057</c:v>
                </c:pt>
              </c:numCache>
            </c:numRef>
          </c:val>
          <c:smooth val="0"/>
        </c:ser>
        <c:ser>
          <c:idx val="0"/>
          <c:order val="1"/>
          <c:marker>
            <c:symbol val="none"/>
          </c:marker>
          <c:cat>
            <c:numRef>
              <c:f>Feuil1!$C$22:$L$22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cat>
          <c:val>
            <c:numRef>
              <c:f>Feuil1!$C$26:$E$26</c:f>
              <c:numCache>
                <c:formatCode>_ * #\ ##0_)\ [$€-1]_ ;_ * \(#\ ##0\)\ [$€-1]_ ;_ * "-"??_)\ [$€-1]_ ;_ @_ </c:formatCode>
                <c:ptCount val="3"/>
                <c:pt idx="0">
                  <c:v>-172727.2727272727</c:v>
                </c:pt>
                <c:pt idx="1">
                  <c:v>-185123.9669421487</c:v>
                </c:pt>
                <c:pt idx="2">
                  <c:v>-57400.45078888057</c:v>
                </c:pt>
              </c:numCache>
            </c:numRef>
          </c:val>
          <c:smooth val="0"/>
        </c:ser>
        <c:ser>
          <c:idx val="1"/>
          <c:order val="0"/>
          <c:marker>
            <c:symbol val="none"/>
          </c:marker>
          <c:cat>
            <c:numRef>
              <c:f>Feuil1!$C$22:$L$22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cat>
          <c:val>
            <c:numRef>
              <c:f>Feuil1!$C$26:$L$26</c:f>
              <c:numCache>
                <c:formatCode>_ * #\ ##0_)\ [$€-1]_ ;_ * \(#\ ##0\)\ [$€-1]_ ;_ * "-"??_)\ [$€-1]_ ;_ @_ </c:formatCode>
                <c:ptCount val="10"/>
                <c:pt idx="0">
                  <c:v>-172727.2727272727</c:v>
                </c:pt>
                <c:pt idx="1">
                  <c:v>-185123.9669421487</c:v>
                </c:pt>
                <c:pt idx="2">
                  <c:v>-57400.45078888057</c:v>
                </c:pt>
                <c:pt idx="3">
                  <c:v>79202.24028413354</c:v>
                </c:pt>
                <c:pt idx="4">
                  <c:v>215804.9313571476</c:v>
                </c:pt>
                <c:pt idx="5">
                  <c:v>215804.9313571476</c:v>
                </c:pt>
                <c:pt idx="6">
                  <c:v>215804.9313571476</c:v>
                </c:pt>
                <c:pt idx="7">
                  <c:v>215804.9313571476</c:v>
                </c:pt>
                <c:pt idx="8">
                  <c:v>215804.9313571476</c:v>
                </c:pt>
                <c:pt idx="9">
                  <c:v>215804.9313571476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255464"/>
        <c:axId val="2116263544"/>
      </c:lineChart>
      <c:catAx>
        <c:axId val="2116255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6263544"/>
        <c:crosses val="autoZero"/>
        <c:auto val="1"/>
        <c:lblAlgn val="ctr"/>
        <c:lblOffset val="100"/>
        <c:noMultiLvlLbl val="0"/>
      </c:catAx>
      <c:valAx>
        <c:axId val="2116263544"/>
        <c:scaling>
          <c:orientation val="minMax"/>
        </c:scaling>
        <c:delete val="0"/>
        <c:axPos val="l"/>
        <c:majorGridlines/>
        <c:numFmt formatCode="_ * #\ ##0_)\ [$€-1]_ ;_ * \(#\ ##0\)\ [$€-1]_ ;_ * &quot;-&quot;??_)\ [$€-1]_ ;_ @_ " sourceLinked="1"/>
        <c:majorTickMark val="out"/>
        <c:minorTickMark val="none"/>
        <c:tickLblPos val="nextTo"/>
        <c:crossAx val="21162554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12700</xdr:colOff>
      <xdr:row>13</xdr:row>
      <xdr:rowOff>95250</xdr:rowOff>
    </xdr:from>
    <xdr:to>
      <xdr:col>16</xdr:col>
      <xdr:colOff>12700</xdr:colOff>
      <xdr:row>26</xdr:row>
      <xdr:rowOff>31750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log-du-consultant.fr" TargetMode="External"/><Relationship Id="rId2" Type="http://schemas.openxmlformats.org/officeDocument/2006/relationships/hyperlink" Target="http://beagle-net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workbookViewId="0">
      <selection activeCell="O11" sqref="O11"/>
    </sheetView>
  </sheetViews>
  <sheetFormatPr baseColWidth="10" defaultRowHeight="17" x14ac:dyDescent="0"/>
  <cols>
    <col min="1" max="1" width="4" style="1" customWidth="1"/>
    <col min="2" max="2" width="31.6640625" style="1" customWidth="1"/>
    <col min="3" max="11" width="12.5" style="1" customWidth="1"/>
    <col min="12" max="12" width="14" style="1" customWidth="1"/>
    <col min="13" max="13" width="2.1640625" style="1" customWidth="1"/>
    <col min="14" max="14" width="14.5" style="1" customWidth="1"/>
    <col min="15" max="15" width="14.1640625" style="1" customWidth="1"/>
    <col min="16" max="16" width="10" style="1" customWidth="1"/>
    <col min="17" max="16384" width="10.83203125" style="1"/>
  </cols>
  <sheetData>
    <row r="1" spans="1:16" ht="20">
      <c r="B1" s="17" t="s">
        <v>4</v>
      </c>
      <c r="C1" s="17"/>
      <c r="D1" s="17"/>
      <c r="E1" s="17"/>
      <c r="F1" s="17"/>
      <c r="G1" s="17"/>
      <c r="H1" s="17"/>
      <c r="I1" s="17"/>
      <c r="J1" s="17"/>
      <c r="K1" s="17"/>
      <c r="L1" s="17"/>
      <c r="N1" s="20" t="s">
        <v>31</v>
      </c>
    </row>
    <row r="2" spans="1:16" s="9" customFormat="1" ht="20">
      <c r="B2" s="10" t="s">
        <v>5</v>
      </c>
      <c r="C2" s="12">
        <v>0.1</v>
      </c>
      <c r="D2" s="10"/>
      <c r="E2" s="10"/>
      <c r="F2" s="10"/>
      <c r="G2" s="10"/>
      <c r="H2" s="11" t="s">
        <v>26</v>
      </c>
      <c r="I2" s="10"/>
      <c r="J2" s="13">
        <v>1</v>
      </c>
      <c r="K2" s="10"/>
      <c r="L2" s="10"/>
      <c r="N2" s="25" t="s">
        <v>39</v>
      </c>
    </row>
    <row r="3" spans="1:16" s="8" customFormat="1" ht="20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25" t="s">
        <v>40</v>
      </c>
    </row>
    <row r="4" spans="1:16">
      <c r="B4" s="5" t="s">
        <v>0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6" t="s">
        <v>21</v>
      </c>
      <c r="I4" s="6" t="s">
        <v>22</v>
      </c>
      <c r="J4" s="6" t="s">
        <v>23</v>
      </c>
      <c r="K4" s="6" t="s">
        <v>24</v>
      </c>
      <c r="L4" s="6" t="s">
        <v>25</v>
      </c>
      <c r="M4" s="21"/>
      <c r="N4" s="5" t="s">
        <v>6</v>
      </c>
      <c r="O4" s="5"/>
      <c r="P4" s="5"/>
    </row>
    <row r="5" spans="1:16">
      <c r="A5" s="14" t="s">
        <v>10</v>
      </c>
      <c r="B5" s="1" t="s">
        <v>32</v>
      </c>
      <c r="C5" s="3">
        <v>60000</v>
      </c>
      <c r="D5" s="3">
        <v>30000</v>
      </c>
      <c r="E5" s="3">
        <v>20000</v>
      </c>
      <c r="F5" s="3">
        <v>20000</v>
      </c>
      <c r="G5" s="3"/>
      <c r="H5" s="3"/>
      <c r="I5" s="3"/>
      <c r="J5" s="3"/>
      <c r="K5" s="3"/>
      <c r="L5" s="3"/>
      <c r="M5" s="3"/>
      <c r="N5" s="2" t="s">
        <v>7</v>
      </c>
      <c r="O5" s="4">
        <f>L26</f>
        <v>215804.93135714764</v>
      </c>
      <c r="P5" s="2"/>
    </row>
    <row r="6" spans="1:16">
      <c r="A6" s="14" t="s">
        <v>11</v>
      </c>
      <c r="B6" s="1" t="s">
        <v>33</v>
      </c>
      <c r="C6" s="3">
        <v>80000</v>
      </c>
      <c r="D6" s="3">
        <v>50000</v>
      </c>
      <c r="E6" s="3"/>
      <c r="F6" s="3"/>
      <c r="G6" s="3"/>
      <c r="H6" s="3"/>
      <c r="I6" s="3"/>
      <c r="J6" s="3"/>
      <c r="K6" s="3"/>
      <c r="L6" s="3"/>
      <c r="M6" s="3"/>
      <c r="N6" s="2" t="s">
        <v>8</v>
      </c>
      <c r="O6" s="22">
        <f>IRR(C24:L24,0.25)</f>
        <v>0.43925631401051546</v>
      </c>
      <c r="P6" s="2"/>
    </row>
    <row r="7" spans="1:16">
      <c r="A7" s="14" t="s">
        <v>12</v>
      </c>
      <c r="B7" s="1" t="s">
        <v>34</v>
      </c>
      <c r="C7" s="3">
        <v>50000</v>
      </c>
      <c r="D7" s="3">
        <v>30000</v>
      </c>
      <c r="E7" s="3"/>
      <c r="F7" s="3"/>
      <c r="G7" s="3"/>
      <c r="H7" s="3"/>
      <c r="I7" s="3"/>
      <c r="J7" s="3"/>
      <c r="K7" s="3"/>
      <c r="L7" s="3"/>
      <c r="M7" s="3"/>
      <c r="N7" s="2" t="s">
        <v>9</v>
      </c>
      <c r="O7" s="18">
        <f>HLOOKUP(0,C26:L27,2)+(12-J2)/12</f>
        <v>3.3368666666666669</v>
      </c>
      <c r="P7" s="2" t="s">
        <v>27</v>
      </c>
    </row>
    <row r="8" spans="1:16">
      <c r="A8" s="14" t="s">
        <v>13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6">
      <c r="A9" s="14" t="s">
        <v>14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6">
      <c r="C10" s="4">
        <f t="shared" ref="C10:L10" si="0">SUM(C5:C9)</f>
        <v>190000</v>
      </c>
      <c r="D10" s="4">
        <f t="shared" si="0"/>
        <v>110000</v>
      </c>
      <c r="E10" s="4">
        <f t="shared" si="0"/>
        <v>20000</v>
      </c>
      <c r="F10" s="4">
        <f t="shared" si="0"/>
        <v>20000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</row>
    <row r="11" spans="1:16" s="8" customFormat="1">
      <c r="C11" s="15"/>
      <c r="D11" s="15"/>
      <c r="E11" s="15"/>
      <c r="F11" s="15"/>
      <c r="G11" s="15"/>
      <c r="H11" s="15"/>
      <c r="I11" s="15"/>
      <c r="J11" s="15"/>
      <c r="K11" s="16" t="s">
        <v>15</v>
      </c>
      <c r="L11" s="16">
        <f>SUM(C10:L10)</f>
        <v>340000</v>
      </c>
    </row>
    <row r="13" spans="1:16">
      <c r="B13" s="5" t="s">
        <v>1</v>
      </c>
      <c r="C13" s="6" t="s">
        <v>16</v>
      </c>
      <c r="D13" s="6" t="s">
        <v>17</v>
      </c>
      <c r="E13" s="6" t="s">
        <v>18</v>
      </c>
      <c r="F13" s="6" t="s">
        <v>19</v>
      </c>
      <c r="G13" s="6" t="s">
        <v>20</v>
      </c>
      <c r="H13" s="6" t="s">
        <v>21</v>
      </c>
      <c r="I13" s="6" t="s">
        <v>22</v>
      </c>
      <c r="J13" s="6" t="s">
        <v>23</v>
      </c>
      <c r="K13" s="6" t="s">
        <v>24</v>
      </c>
      <c r="L13" s="6" t="s">
        <v>25</v>
      </c>
      <c r="N13" s="5" t="s">
        <v>28</v>
      </c>
      <c r="O13" s="5"/>
      <c r="P13" s="5"/>
    </row>
    <row r="14" spans="1:16"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6">
      <c r="A15" s="14" t="s">
        <v>10</v>
      </c>
      <c r="B15" s="1" t="s">
        <v>35</v>
      </c>
      <c r="C15" s="3"/>
      <c r="D15" s="3">
        <v>50000</v>
      </c>
      <c r="E15" s="3">
        <v>80000</v>
      </c>
      <c r="F15" s="3">
        <v>100000</v>
      </c>
      <c r="G15" s="3">
        <v>100000</v>
      </c>
      <c r="H15" s="3"/>
      <c r="I15" s="3"/>
      <c r="J15" s="3"/>
      <c r="K15" s="3"/>
      <c r="L15" s="3"/>
      <c r="O15" s="1">
        <f>2^3</f>
        <v>8</v>
      </c>
    </row>
    <row r="16" spans="1:16">
      <c r="A16" s="14" t="s">
        <v>11</v>
      </c>
      <c r="B16" s="1" t="s">
        <v>36</v>
      </c>
      <c r="C16" s="3"/>
      <c r="D16" s="3">
        <v>20000</v>
      </c>
      <c r="E16" s="3">
        <v>50000</v>
      </c>
      <c r="F16" s="3">
        <v>60000</v>
      </c>
      <c r="G16" s="3">
        <v>60000</v>
      </c>
      <c r="H16" s="3"/>
      <c r="I16" s="3"/>
      <c r="J16" s="3"/>
      <c r="K16" s="3"/>
      <c r="L16" s="3"/>
    </row>
    <row r="17" spans="1:12">
      <c r="A17" s="14" t="s">
        <v>12</v>
      </c>
      <c r="B17" s="1" t="s">
        <v>37</v>
      </c>
      <c r="C17" s="3"/>
      <c r="D17" s="3">
        <v>10000</v>
      </c>
      <c r="E17" s="3">
        <v>40000</v>
      </c>
      <c r="F17" s="3">
        <v>40000</v>
      </c>
      <c r="G17" s="3">
        <v>40000</v>
      </c>
      <c r="H17" s="3"/>
      <c r="I17" s="3"/>
      <c r="J17" s="3"/>
      <c r="K17" s="3"/>
      <c r="L17" s="3"/>
    </row>
    <row r="18" spans="1:12">
      <c r="A18" s="14" t="s">
        <v>13</v>
      </c>
      <c r="B18" s="1" t="s">
        <v>38</v>
      </c>
      <c r="C18" s="3"/>
      <c r="D18" s="3">
        <v>15000</v>
      </c>
      <c r="E18" s="3">
        <v>20000</v>
      </c>
      <c r="F18" s="3">
        <v>20000</v>
      </c>
      <c r="G18" s="3">
        <v>20000</v>
      </c>
      <c r="H18" s="3"/>
      <c r="I18" s="3"/>
      <c r="J18" s="3"/>
      <c r="K18" s="3"/>
      <c r="L18" s="3"/>
    </row>
    <row r="19" spans="1:12">
      <c r="A19" s="14" t="s">
        <v>14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C20" s="4">
        <f t="shared" ref="C20:L20" si="1">SUM(C14:C19)</f>
        <v>0</v>
      </c>
      <c r="D20" s="4">
        <f t="shared" si="1"/>
        <v>95000</v>
      </c>
      <c r="E20" s="4">
        <f t="shared" si="1"/>
        <v>190000</v>
      </c>
      <c r="F20" s="4">
        <f t="shared" si="1"/>
        <v>220000</v>
      </c>
      <c r="G20" s="4">
        <f t="shared" si="1"/>
        <v>220000</v>
      </c>
      <c r="H20" s="4">
        <f t="shared" si="1"/>
        <v>0</v>
      </c>
      <c r="I20" s="4">
        <f t="shared" si="1"/>
        <v>0</v>
      </c>
      <c r="J20" s="4">
        <f t="shared" si="1"/>
        <v>0</v>
      </c>
      <c r="K20" s="4">
        <f t="shared" si="1"/>
        <v>0</v>
      </c>
      <c r="L20" s="4">
        <f t="shared" si="1"/>
        <v>0</v>
      </c>
    </row>
    <row r="21" spans="1:12" s="8" customFormat="1">
      <c r="C21" s="15"/>
      <c r="D21" s="15"/>
      <c r="E21" s="15"/>
      <c r="F21" s="15"/>
      <c r="G21" s="15"/>
      <c r="H21" s="15"/>
      <c r="I21" s="15"/>
      <c r="J21" s="15"/>
      <c r="K21" s="16" t="s">
        <v>15</v>
      </c>
      <c r="L21" s="16">
        <f>SUM(C20:L20)</f>
        <v>725000</v>
      </c>
    </row>
    <row r="22" spans="1:12">
      <c r="C22" s="19">
        <v>1</v>
      </c>
      <c r="D22" s="19">
        <v>2</v>
      </c>
      <c r="E22" s="19">
        <v>3</v>
      </c>
      <c r="F22" s="19">
        <v>4</v>
      </c>
      <c r="G22" s="19">
        <v>5</v>
      </c>
      <c r="H22" s="19">
        <v>6</v>
      </c>
      <c r="I22" s="19">
        <v>7</v>
      </c>
      <c r="J22" s="19">
        <v>8</v>
      </c>
      <c r="K22" s="19">
        <v>9</v>
      </c>
      <c r="L22" s="19">
        <v>10</v>
      </c>
    </row>
    <row r="23" spans="1:12">
      <c r="B23" s="5" t="s">
        <v>2</v>
      </c>
      <c r="C23" s="6" t="s">
        <v>16</v>
      </c>
      <c r="D23" s="6" t="s">
        <v>17</v>
      </c>
      <c r="E23" s="6" t="s">
        <v>18</v>
      </c>
      <c r="F23" s="6" t="s">
        <v>19</v>
      </c>
      <c r="G23" s="6" t="s">
        <v>20</v>
      </c>
      <c r="H23" s="6" t="s">
        <v>21</v>
      </c>
      <c r="I23" s="6" t="s">
        <v>22</v>
      </c>
      <c r="J23" s="6" t="s">
        <v>23</v>
      </c>
      <c r="K23" s="6" t="s">
        <v>24</v>
      </c>
      <c r="L23" s="6" t="s">
        <v>25</v>
      </c>
    </row>
    <row r="24" spans="1:12">
      <c r="B24" s="23" t="s">
        <v>3</v>
      </c>
      <c r="C24" s="24">
        <f>C20-C10</f>
        <v>-190000</v>
      </c>
      <c r="D24" s="24">
        <f t="shared" ref="D24:L24" si="2">D20-D10</f>
        <v>-15000</v>
      </c>
      <c r="E24" s="24">
        <f t="shared" si="2"/>
        <v>170000</v>
      </c>
      <c r="F24" s="24">
        <f t="shared" si="2"/>
        <v>200000</v>
      </c>
      <c r="G24" s="24">
        <f t="shared" si="2"/>
        <v>220000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0</v>
      </c>
    </row>
    <row r="25" spans="1:12">
      <c r="B25" s="23" t="s">
        <v>29</v>
      </c>
      <c r="C25" s="24">
        <f>C24/(1+$C$2)^C22</f>
        <v>-172727.27272727271</v>
      </c>
      <c r="D25" s="24">
        <f t="shared" ref="D25:L25" si="3">D24/(1+$C$2)^D22</f>
        <v>-12396.694214876032</v>
      </c>
      <c r="E25" s="24">
        <f t="shared" si="3"/>
        <v>127723.51615326818</v>
      </c>
      <c r="F25" s="24">
        <f t="shared" si="3"/>
        <v>136602.69107301411</v>
      </c>
      <c r="G25" s="24">
        <f t="shared" si="3"/>
        <v>136602.69107301408</v>
      </c>
      <c r="H25" s="24">
        <f t="shared" si="3"/>
        <v>0</v>
      </c>
      <c r="I25" s="24">
        <f t="shared" si="3"/>
        <v>0</v>
      </c>
      <c r="J25" s="24">
        <f t="shared" si="3"/>
        <v>0</v>
      </c>
      <c r="K25" s="24">
        <f t="shared" si="3"/>
        <v>0</v>
      </c>
      <c r="L25" s="24">
        <f t="shared" si="3"/>
        <v>0</v>
      </c>
    </row>
    <row r="26" spans="1:12">
      <c r="B26" s="23" t="s">
        <v>30</v>
      </c>
      <c r="C26" s="24">
        <f>C25</f>
        <v>-172727.27272727271</v>
      </c>
      <c r="D26" s="24">
        <f>C26+D25</f>
        <v>-185123.96694214875</v>
      </c>
      <c r="E26" s="24">
        <f t="shared" ref="E26:L26" si="4">D26+E25</f>
        <v>-57400.450788880567</v>
      </c>
      <c r="F26" s="24">
        <f t="shared" si="4"/>
        <v>79202.240284133542</v>
      </c>
      <c r="G26" s="24">
        <f t="shared" si="4"/>
        <v>215804.93135714764</v>
      </c>
      <c r="H26" s="24">
        <f t="shared" si="4"/>
        <v>215804.93135714764</v>
      </c>
      <c r="I26" s="24">
        <f t="shared" si="4"/>
        <v>215804.93135714764</v>
      </c>
      <c r="J26" s="24">
        <f t="shared" si="4"/>
        <v>215804.93135714764</v>
      </c>
      <c r="K26" s="24">
        <f t="shared" si="4"/>
        <v>215804.93135714764</v>
      </c>
      <c r="L26" s="24">
        <f t="shared" si="4"/>
        <v>215804.93135714764</v>
      </c>
    </row>
    <row r="27" spans="1:12">
      <c r="C27" s="19">
        <f>C$22-1-C26/D25</f>
        <v>-13.933333333333334</v>
      </c>
      <c r="D27" s="19">
        <f t="shared" ref="D27:L27" si="5">D$22-1-D26/E25</f>
        <v>2.4494117647058826</v>
      </c>
      <c r="E27" s="19">
        <f t="shared" si="5"/>
        <v>2.4202000000000004</v>
      </c>
      <c r="F27" s="19">
        <f t="shared" si="5"/>
        <v>2.4202000000000004</v>
      </c>
      <c r="G27" s="19" t="e">
        <f t="shared" si="5"/>
        <v>#DIV/0!</v>
      </c>
      <c r="H27" s="19" t="e">
        <f t="shared" si="5"/>
        <v>#DIV/0!</v>
      </c>
      <c r="I27" s="19" t="e">
        <f t="shared" si="5"/>
        <v>#DIV/0!</v>
      </c>
      <c r="J27" s="19" t="e">
        <f t="shared" si="5"/>
        <v>#DIV/0!</v>
      </c>
      <c r="K27" s="19" t="e">
        <f t="shared" si="5"/>
        <v>#DIV/0!</v>
      </c>
      <c r="L27" s="19" t="e">
        <f t="shared" si="5"/>
        <v>#DIV/0!</v>
      </c>
    </row>
  </sheetData>
  <mergeCells count="1">
    <mergeCell ref="B1:L1"/>
  </mergeCells>
  <phoneticPr fontId="4" type="noConversion"/>
  <hyperlinks>
    <hyperlink ref="N2" r:id="rId1"/>
    <hyperlink ref="N3" r:id="rId2"/>
  </hyperlinks>
  <pageMargins left="0.75" right="0.75" top="1" bottom="1" header="0.5" footer="0.5"/>
  <pageSetup paperSize="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Mériguet</dc:creator>
  <cp:lastModifiedBy>Yannick Mériguet</cp:lastModifiedBy>
  <dcterms:created xsi:type="dcterms:W3CDTF">2014-03-11T12:42:40Z</dcterms:created>
  <dcterms:modified xsi:type="dcterms:W3CDTF">2014-03-18T07:02:37Z</dcterms:modified>
</cp:coreProperties>
</file>